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LKDT_2019-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<sst xmlns="http://schemas.openxmlformats.org/spreadsheetml/2006/main" count="126" uniqueCount="91">
  <si>
    <t>THPT Kim Liên</t>
  </si>
  <si>
    <t>THPT Xuân Đỉnh</t>
  </si>
  <si>
    <t>THPT Lý Thái Tổ</t>
  </si>
  <si>
    <t>THCS Marie Curie</t>
  </si>
  <si>
    <t>Cầu Giấy</t>
  </si>
  <si>
    <t>Ba Đình</t>
  </si>
  <si>
    <t>Hai Bà Trưng</t>
  </si>
  <si>
    <t>Đống Đa</t>
  </si>
  <si>
    <t>Tây Hồ</t>
  </si>
  <si>
    <t>THPT M.V. 
Lô Mô Nô Xốp</t>
  </si>
  <si>
    <t xml:space="preserve">trực thuộc </t>
  </si>
  <si>
    <t>Tiểu học Lý Thái Tổ</t>
  </si>
  <si>
    <t>TH Tô Hoàng</t>
  </si>
  <si>
    <t>TH Ngọc Hà</t>
  </si>
  <si>
    <t>TH Thịnh Quang</t>
  </si>
  <si>
    <t>Làm quen với TA có GVNN</t>
  </si>
  <si>
    <t>Trường TCSP NT&amp;MG HN</t>
  </si>
  <si>
    <t>Thanh Trì</t>
  </si>
  <si>
    <t>Mẫu giáo Mầm non B</t>
  </si>
  <si>
    <t>Mầm non Quảng An</t>
  </si>
  <si>
    <t>Mầm non A thị trấn Văn Điển</t>
  </si>
  <si>
    <t xml:space="preserve">TT
</t>
  </si>
  <si>
    <t>Ghi chú</t>
  </si>
  <si>
    <t xml:space="preserve">Tổng số GV nước ngoài </t>
  </si>
  <si>
    <t>Tổng số
 Trợ giảng</t>
  </si>
  <si>
    <t>Trợ giảng là GV của trường</t>
  </si>
  <si>
    <t>Trợ giảng là GV của trung tâm</t>
  </si>
  <si>
    <t>Thời lượng học</t>
  </si>
  <si>
    <t>Số phút/ 
buổi học</t>
  </si>
  <si>
    <t>Số buổi học/ 
tuần</t>
  </si>
  <si>
    <t>Số hiệu 
văn bản 
phê duyệt</t>
  </si>
  <si>
    <t>Số tháng/ 
năm học 
2013-2014</t>
  </si>
  <si>
    <t>Đơn vị xây 
dựng chương trình</t>
  </si>
  <si>
    <t>Hình thức kiểm tra
 đánh giá kết quả học sinh</t>
  </si>
  <si>
    <t xml:space="preserve">Trung tâm
 thực hiện </t>
  </si>
  <si>
    <t>Nhà trường 
thực hiện</t>
  </si>
  <si>
    <t>Đánh giá khách quan
 của đơn vị khác</t>
  </si>
  <si>
    <t>Học phí
/ HS/ tháng</t>
  </si>
  <si>
    <t>Phân bổ nguồn thu 
(tính theo tỉ lệ %)</t>
  </si>
  <si>
    <t>Chương trình
 giảng dạy</t>
  </si>
  <si>
    <t>Tên sách/ tài liệu 
sử dụng</t>
  </si>
  <si>
    <t>Học phí (VNĐ)</t>
  </si>
  <si>
    <t>Tổng 
học phí/ tháng</t>
  </si>
  <si>
    <t>Sĩ số HS/ lớp</t>
  </si>
  <si>
    <t>Tổng số HS</t>
  </si>
  <si>
    <t xml:space="preserve">Dành cho Trung
 tâm </t>
  </si>
  <si>
    <t>Dành cho trường</t>
  </si>
  <si>
    <t xml:space="preserve">40-50 </t>
  </si>
  <si>
    <t>Sách giáo khoa và đề án tăng cường</t>
  </si>
  <si>
    <t>Bài kiểm tra nghe và nói</t>
  </si>
  <si>
    <t>40,000 - 50,000</t>
  </si>
  <si>
    <t>40-51</t>
  </si>
  <si>
    <t>40-52</t>
  </si>
  <si>
    <t>ODI</t>
  </si>
  <si>
    <t>2lần/năm</t>
  </si>
  <si>
    <t>1lần/tháng</t>
  </si>
  <si>
    <t xml:space="preserve">Solutions </t>
  </si>
  <si>
    <t>x</t>
  </si>
  <si>
    <t>First
 Friends; Let's go</t>
  </si>
  <si>
    <t>30</t>
  </si>
  <si>
    <t>- Phần mềm Eduplay
- Giáo trình Learning English is Fun
- Chương trình giáo dục mầm non mới (Bộ Giáo dục và Đào tạo</t>
  </si>
  <si>
    <t>-Trung tâm ngoại ngữ
VIETEDUTECH
đánh giá chính</t>
  </si>
  <si>
    <t>-Phối hợp</t>
  </si>
  <si>
    <t>-Không</t>
  </si>
  <si>
    <t xml:space="preserve">Giáo viên ngoại ngữ dạy chính; 
trợ giảng là giáo viên mầm non </t>
  </si>
  <si>
    <t>X</t>
  </si>
  <si>
    <t>20-32</t>
  </si>
  <si>
    <t xml:space="preserve">*Solutions
*Q skills for success 1, 2 
*Tài liệu bổ trợ khác 
</t>
  </si>
  <si>
    <t>Kế hoạch sử dụng hệ thống bài thi Cambridge đánh giá</t>
  </si>
  <si>
    <t xml:space="preserve">        SỞ GIÁO DỤC VÀ ĐÀO TẠO HÀ NỘI
PHÒNG GIÁO DỤC THƯỜNG XUYÊN-CHUYÊN NGHIỆP
                ----------------------------------------</t>
  </si>
  <si>
    <t>Báo cáo số liệu liên kết dạy chương trình làm quen, bổ trợ ngoại ngữ với trường Mầm non, Phổ thông Hà Nội năm học 2019-2020</t>
  </si>
  <si>
    <t>Mẫu 1d</t>
  </si>
  <si>
    <t>Tên trung tâm ngoại ngữ, tin học</t>
  </si>
  <si>
    <t xml:space="preserve">Tên trường Mầm non, phổ thông liên kết dạy làm quen, bổ trợ ngoại ngữ </t>
  </si>
  <si>
    <t>Địa bàn (quận, huyện, thị xã)</t>
  </si>
  <si>
    <t>Tên chương trình được phê duyệt</t>
  </si>
  <si>
    <t>Bổ trợ TA với GVNN</t>
  </si>
  <si>
    <r>
      <t>Ví dụ</t>
    </r>
    <r>
      <rPr>
        <sz val="11"/>
        <rFont val="Times New Roman"/>
        <family val="1"/>
      </rPr>
      <t xml:space="preserve">
Trung tâm Ngoại ngữ A</t>
    </r>
  </si>
  <si>
    <r>
      <t>Ví dụ</t>
    </r>
    <r>
      <rPr>
        <sz val="11"/>
        <rFont val="Times New Roman"/>
        <family val="1"/>
      </rPr>
      <t xml:space="preserve">
Công ty B</t>
    </r>
  </si>
  <si>
    <r>
      <t>Ví dụ</t>
    </r>
    <r>
      <rPr>
        <sz val="11"/>
        <rFont val="Times New Roman"/>
        <family val="1"/>
      </rPr>
      <t xml:space="preserve">
TT ngoại ngữ C</t>
    </r>
  </si>
  <si>
    <r>
      <t xml:space="preserve">Ví dụ
</t>
    </r>
    <r>
      <rPr>
        <sz val="11"/>
        <rFont val="Times New Roman"/>
        <family val="1"/>
      </rPr>
      <t>TT ngoại ngữ D</t>
    </r>
  </si>
  <si>
    <r>
      <t>Ví dụ</t>
    </r>
    <r>
      <rPr>
        <sz val="10"/>
        <rFont val="Times New Roman"/>
        <family val="1"/>
      </rPr>
      <t xml:space="preserve">
Trung tâm Anh ngữ E</t>
    </r>
  </si>
  <si>
    <t>TT</t>
  </si>
  <si>
    <t xml:space="preserve">Bộ GD ĐT; và Trung tâm </t>
  </si>
  <si>
    <t>THPT Nguyễn Gia
 Thiều</t>
  </si>
  <si>
    <t>MN Thực hành
 Linh Đàm</t>
  </si>
  <si>
    <t>Thời lượng</t>
  </si>
  <si>
    <t>GVVN</t>
  </si>
  <si>
    <t>GVNN</t>
  </si>
  <si>
    <t>Học phí/ 
HS/ buổi
GVVN</t>
  </si>
  <si>
    <t>Học phí/ 
HS/ buổi
GVNN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</si>
</sst>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409]dddd\,\ mmmm\ dd\,\ yyyy"/>
    <numFmt numFmtId="185" formatCode="###,###,###,###"/>
  </numFmts>
  <fonts count="2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name val=".VnTime"/>
      <family val="2"/>
    </font>
    <font>
      <u val="single"/>
      <sz val="12"/>
      <color indexed="12"/>
      <name val="Times New Roman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0" fontId="0" fillId="0" borderId="0">
      <alignment/>
      <protection/>
    </xf>
    <xf numFmtId="0" fontId="4" fillId="0" borderId="0">
      <alignment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49" fontId="0" fillId="0" borderId="0">
      <alignment horizontal="center" vertical="justify" wrapText="1"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left" vertical="center"/>
    </xf>
    <xf numFmtId="0" fontId="1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/>
    </xf>
    <xf numFmtId="0" fontId="7" fillId="25" borderId="14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3" fontId="10" fillId="25" borderId="11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0" fontId="1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183" fontId="7" fillId="26" borderId="10" xfId="42" applyNumberFormat="1" applyFont="1" applyFill="1" applyBorder="1" applyAlignment="1">
      <alignment horizontal="center" vertical="center"/>
    </xf>
    <xf numFmtId="183" fontId="7" fillId="26" borderId="11" xfId="42" applyNumberFormat="1" applyFont="1" applyFill="1" applyBorder="1" applyAlignment="1">
      <alignment horizontal="center" vertical="center"/>
    </xf>
    <xf numFmtId="182" fontId="7" fillId="26" borderId="10" xfId="42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1" fillId="26" borderId="11" xfId="0" applyFont="1" applyFill="1" applyBorder="1" applyAlignment="1">
      <alignment horizontal="left" vertical="center"/>
    </xf>
    <xf numFmtId="0" fontId="7" fillId="26" borderId="11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182" fontId="7" fillId="26" borderId="11" xfId="42" applyNumberFormat="1" applyFont="1" applyFill="1" applyBorder="1" applyAlignment="1">
      <alignment horizontal="center" vertical="center"/>
    </xf>
    <xf numFmtId="183" fontId="7" fillId="0" borderId="11" xfId="42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3" fontId="7" fillId="25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183" fontId="7" fillId="0" borderId="10" xfId="42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 quotePrefix="1">
      <alignment horizontal="center" vertical="center"/>
    </xf>
    <xf numFmtId="0" fontId="7" fillId="25" borderId="16" xfId="0" applyFont="1" applyFill="1" applyBorder="1" applyAlignment="1">
      <alignment horizontal="center" wrapText="1"/>
    </xf>
    <xf numFmtId="0" fontId="7" fillId="25" borderId="16" xfId="0" applyFont="1" applyFill="1" applyBorder="1" applyAlignment="1" quotePrefix="1">
      <alignment horizontal="left" vertical="center" wrapText="1"/>
    </xf>
    <xf numFmtId="0" fontId="7" fillId="25" borderId="16" xfId="0" applyFont="1" applyFill="1" applyBorder="1" applyAlignment="1" quotePrefix="1">
      <alignment horizontal="center" vertical="center" wrapText="1"/>
    </xf>
    <xf numFmtId="183" fontId="7" fillId="25" borderId="11" xfId="42" applyNumberFormat="1" applyFont="1" applyFill="1" applyBorder="1" applyAlignment="1">
      <alignment horizontal="center" vertical="center"/>
    </xf>
    <xf numFmtId="0" fontId="7" fillId="25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7" fillId="0" borderId="12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5" zoomScaleNormal="75" zoomScalePageLayoutView="0" workbookViewId="0" topLeftCell="A1">
      <selection activeCell="V1" sqref="V1"/>
    </sheetView>
  </sheetViews>
  <sheetFormatPr defaultColWidth="9.140625" defaultRowHeight="12.75"/>
  <cols>
    <col min="1" max="1" width="4.00390625" style="1" customWidth="1"/>
    <col min="2" max="2" width="10.8515625" style="0" customWidth="1"/>
    <col min="3" max="3" width="18.8515625" style="0" customWidth="1"/>
    <col min="4" max="4" width="12.8515625" style="2" customWidth="1"/>
    <col min="5" max="5" width="25.140625" style="0" customWidth="1"/>
    <col min="6" max="6" width="8.57421875" style="0" customWidth="1"/>
    <col min="7" max="7" width="7.140625" style="0" customWidth="1"/>
    <col min="8" max="8" width="9.00390625" style="0" customWidth="1"/>
    <col min="9" max="9" width="7.28125" style="0" customWidth="1"/>
    <col min="10" max="11" width="6.7109375" style="0" customWidth="1"/>
    <col min="12" max="12" width="7.140625" style="0" customWidth="1"/>
    <col min="13" max="16" width="7.7109375" style="0" customWidth="1"/>
    <col min="17" max="19" width="8.8515625" style="0" customWidth="1"/>
    <col min="20" max="20" width="7.8515625" style="0" customWidth="1"/>
    <col min="21" max="21" width="6.421875" style="0" customWidth="1"/>
    <col min="22" max="22" width="7.421875" style="0" customWidth="1"/>
    <col min="23" max="23" width="8.00390625" style="0" customWidth="1"/>
    <col min="24" max="24" width="9.421875" style="0" customWidth="1"/>
    <col min="25" max="25" width="6.140625" style="0" customWidth="1"/>
    <col min="26" max="26" width="5.421875" style="0" customWidth="1"/>
    <col min="27" max="27" width="15.421875" style="0" customWidth="1"/>
    <col min="28" max="16384" width="8.8515625" style="0" customWidth="1"/>
  </cols>
  <sheetData>
    <row r="1" spans="1:28" ht="42.75" customHeight="1">
      <c r="A1" s="132" t="s">
        <v>69</v>
      </c>
      <c r="B1" s="133"/>
      <c r="C1" s="133"/>
      <c r="D1" s="133"/>
      <c r="E1" s="133"/>
      <c r="F1" s="133"/>
      <c r="G1" s="17"/>
      <c r="H1" s="17"/>
      <c r="I1" s="17"/>
      <c r="J1" s="115" t="s">
        <v>71</v>
      </c>
      <c r="K1" s="11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B1" s="17"/>
    </row>
    <row r="2" spans="1:28" ht="42" customHeight="1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93"/>
      <c r="P2" s="93"/>
      <c r="Q2" s="17"/>
      <c r="R2" s="17"/>
      <c r="S2" s="17"/>
      <c r="T2" s="17"/>
      <c r="U2" s="17"/>
      <c r="V2" s="17"/>
      <c r="W2" s="17"/>
      <c r="X2" s="17"/>
      <c r="Y2" s="17"/>
      <c r="Z2" s="17"/>
      <c r="AB2" s="17"/>
    </row>
    <row r="3" spans="1:28" s="10" customFormat="1" ht="28.5" customHeight="1">
      <c r="A3" s="127" t="s">
        <v>21</v>
      </c>
      <c r="B3" s="127" t="s">
        <v>72</v>
      </c>
      <c r="C3" s="127" t="s">
        <v>73</v>
      </c>
      <c r="D3" s="140" t="s">
        <v>74</v>
      </c>
      <c r="E3" s="127" t="s">
        <v>75</v>
      </c>
      <c r="F3" s="127" t="s">
        <v>30</v>
      </c>
      <c r="G3" s="127" t="s">
        <v>23</v>
      </c>
      <c r="H3" s="136" t="s">
        <v>24</v>
      </c>
      <c r="I3" s="137"/>
      <c r="J3" s="127" t="s">
        <v>27</v>
      </c>
      <c r="K3" s="127"/>
      <c r="L3" s="127"/>
      <c r="M3" s="127"/>
      <c r="N3" s="136"/>
      <c r="O3" s="94" t="s">
        <v>86</v>
      </c>
      <c r="P3" s="95"/>
      <c r="Q3" s="137" t="s">
        <v>39</v>
      </c>
      <c r="R3" s="141"/>
      <c r="S3" s="127" t="s">
        <v>33</v>
      </c>
      <c r="T3" s="127"/>
      <c r="U3" s="136"/>
      <c r="V3" s="94"/>
      <c r="W3" s="106" t="s">
        <v>41</v>
      </c>
      <c r="X3" s="107"/>
      <c r="Y3" s="137" t="s">
        <v>38</v>
      </c>
      <c r="Z3" s="127"/>
      <c r="AA3" s="105" t="s">
        <v>42</v>
      </c>
      <c r="AB3" s="144" t="s">
        <v>22</v>
      </c>
    </row>
    <row r="4" spans="1:28" s="11" customFormat="1" ht="86.25" customHeight="1">
      <c r="A4" s="127"/>
      <c r="B4" s="127"/>
      <c r="C4" s="127"/>
      <c r="D4" s="140"/>
      <c r="E4" s="127"/>
      <c r="F4" s="127"/>
      <c r="G4" s="127"/>
      <c r="H4" s="9" t="s">
        <v>25</v>
      </c>
      <c r="I4" s="9" t="s">
        <v>26</v>
      </c>
      <c r="J4" s="9" t="s">
        <v>28</v>
      </c>
      <c r="K4" s="9" t="s">
        <v>29</v>
      </c>
      <c r="L4" s="9" t="s">
        <v>31</v>
      </c>
      <c r="M4" s="9" t="s">
        <v>43</v>
      </c>
      <c r="N4" s="9" t="s">
        <v>44</v>
      </c>
      <c r="O4" s="102" t="s">
        <v>87</v>
      </c>
      <c r="P4" s="102" t="s">
        <v>88</v>
      </c>
      <c r="Q4" s="9" t="s">
        <v>40</v>
      </c>
      <c r="R4" s="9" t="s">
        <v>32</v>
      </c>
      <c r="S4" s="9" t="s">
        <v>34</v>
      </c>
      <c r="T4" s="9" t="s">
        <v>35</v>
      </c>
      <c r="U4" s="9" t="s">
        <v>36</v>
      </c>
      <c r="V4" s="118" t="s">
        <v>90</v>
      </c>
      <c r="W4" s="102" t="s">
        <v>89</v>
      </c>
      <c r="X4" s="102" t="s">
        <v>37</v>
      </c>
      <c r="Y4" s="9" t="s">
        <v>45</v>
      </c>
      <c r="Z4" s="9" t="s">
        <v>46</v>
      </c>
      <c r="AA4" s="145"/>
      <c r="AB4" s="145"/>
    </row>
    <row r="5" spans="1:28" ht="15" customHeight="1">
      <c r="A5" s="3">
        <v>1</v>
      </c>
      <c r="B5" s="128" t="s">
        <v>77</v>
      </c>
      <c r="C5" s="3" t="s">
        <v>0</v>
      </c>
      <c r="D5" s="21" t="s">
        <v>10</v>
      </c>
      <c r="E5" s="3" t="s">
        <v>76</v>
      </c>
      <c r="F5" s="124"/>
      <c r="G5" s="20">
        <v>5</v>
      </c>
      <c r="H5" s="22">
        <v>11</v>
      </c>
      <c r="I5" s="138">
        <v>6</v>
      </c>
      <c r="J5" s="22">
        <v>90</v>
      </c>
      <c r="K5" s="22">
        <v>1</v>
      </c>
      <c r="L5" s="23">
        <v>7</v>
      </c>
      <c r="M5" s="22" t="s">
        <v>47</v>
      </c>
      <c r="N5" s="22">
        <v>650</v>
      </c>
      <c r="O5" s="22"/>
      <c r="P5" s="22"/>
      <c r="Q5" s="116" t="s">
        <v>48</v>
      </c>
      <c r="R5" s="138" t="s">
        <v>83</v>
      </c>
      <c r="S5" s="138" t="s">
        <v>49</v>
      </c>
      <c r="T5" s="22"/>
      <c r="U5" s="22"/>
      <c r="V5" s="22"/>
      <c r="W5" s="138" t="s">
        <v>50</v>
      </c>
      <c r="X5" s="24">
        <v>180000</v>
      </c>
      <c r="Y5" s="22">
        <v>70</v>
      </c>
      <c r="Z5" s="22">
        <v>30</v>
      </c>
      <c r="AA5" s="25">
        <f>N5*X5</f>
        <v>117000000</v>
      </c>
      <c r="AB5" s="103"/>
    </row>
    <row r="6" spans="1:28" ht="15">
      <c r="A6" s="4">
        <v>2</v>
      </c>
      <c r="B6" s="129"/>
      <c r="C6" s="4" t="s">
        <v>1</v>
      </c>
      <c r="D6" s="15" t="s">
        <v>10</v>
      </c>
      <c r="E6" s="3" t="s">
        <v>76</v>
      </c>
      <c r="F6" s="134"/>
      <c r="G6" s="26"/>
      <c r="H6" s="27">
        <v>10</v>
      </c>
      <c r="I6" s="139"/>
      <c r="J6" s="27">
        <v>90</v>
      </c>
      <c r="K6" s="27">
        <v>1</v>
      </c>
      <c r="L6" s="27">
        <v>7</v>
      </c>
      <c r="M6" s="27" t="s">
        <v>51</v>
      </c>
      <c r="N6" s="27">
        <v>960</v>
      </c>
      <c r="O6" s="27"/>
      <c r="P6" s="27"/>
      <c r="Q6" s="117"/>
      <c r="R6" s="139"/>
      <c r="S6" s="139"/>
      <c r="T6" s="27"/>
      <c r="U6" s="27"/>
      <c r="V6" s="27"/>
      <c r="W6" s="139"/>
      <c r="X6" s="28">
        <v>180000</v>
      </c>
      <c r="Y6" s="27">
        <v>70</v>
      </c>
      <c r="Z6" s="27">
        <v>30</v>
      </c>
      <c r="AA6" s="29">
        <f aca="true" t="shared" si="0" ref="AA6:AA18">N6*X6</f>
        <v>172800000</v>
      </c>
      <c r="AB6" s="104"/>
    </row>
    <row r="7" spans="1:28" ht="36.75" customHeight="1">
      <c r="A7" s="4">
        <v>3</v>
      </c>
      <c r="B7" s="129"/>
      <c r="C7" s="7" t="s">
        <v>84</v>
      </c>
      <c r="D7" s="15" t="s">
        <v>10</v>
      </c>
      <c r="E7" s="4" t="s">
        <v>76</v>
      </c>
      <c r="F7" s="134"/>
      <c r="G7" s="26"/>
      <c r="H7" s="27">
        <v>10</v>
      </c>
      <c r="I7" s="139"/>
      <c r="J7" s="27">
        <v>90</v>
      </c>
      <c r="K7" s="27">
        <v>1</v>
      </c>
      <c r="L7" s="27">
        <v>7</v>
      </c>
      <c r="M7" s="27" t="s">
        <v>52</v>
      </c>
      <c r="N7" s="27">
        <v>1000</v>
      </c>
      <c r="O7" s="27"/>
      <c r="P7" s="27"/>
      <c r="Q7" s="117"/>
      <c r="R7" s="139"/>
      <c r="S7" s="139"/>
      <c r="T7" s="27"/>
      <c r="U7" s="27"/>
      <c r="V7" s="27"/>
      <c r="W7" s="139"/>
      <c r="X7" s="28">
        <v>180000</v>
      </c>
      <c r="Y7" s="27">
        <v>70</v>
      </c>
      <c r="Z7" s="27">
        <v>30</v>
      </c>
      <c r="AA7" s="29">
        <f t="shared" si="0"/>
        <v>180000000</v>
      </c>
      <c r="AB7" s="104"/>
    </row>
    <row r="8" spans="1:28" s="39" customFormat="1" ht="19.5" customHeight="1">
      <c r="A8" s="31"/>
      <c r="B8" s="32"/>
      <c r="C8" s="31"/>
      <c r="D8" s="33"/>
      <c r="E8" s="31"/>
      <c r="F8" s="34"/>
      <c r="G8" s="35"/>
      <c r="H8" s="36"/>
      <c r="I8" s="36"/>
      <c r="J8" s="36"/>
      <c r="K8" s="36"/>
      <c r="L8" s="36"/>
      <c r="M8" s="36"/>
      <c r="N8" s="36"/>
      <c r="O8" s="36"/>
      <c r="P8" s="36"/>
      <c r="Q8" s="33"/>
      <c r="R8" s="36"/>
      <c r="S8" s="36"/>
      <c r="T8" s="36"/>
      <c r="U8" s="36"/>
      <c r="V8" s="36"/>
      <c r="W8" s="36"/>
      <c r="X8" s="37"/>
      <c r="Y8" s="36"/>
      <c r="Z8" s="36"/>
      <c r="AA8" s="38"/>
      <c r="AB8" s="36"/>
    </row>
    <row r="9" spans="1:28" s="47" customFormat="1" ht="16.5" customHeight="1">
      <c r="A9" s="40">
        <v>1</v>
      </c>
      <c r="B9" s="128" t="s">
        <v>78</v>
      </c>
      <c r="C9" s="41" t="s">
        <v>11</v>
      </c>
      <c r="D9" s="41" t="s">
        <v>4</v>
      </c>
      <c r="E9" s="3" t="s">
        <v>76</v>
      </c>
      <c r="F9" s="124"/>
      <c r="G9" s="18">
        <v>49</v>
      </c>
      <c r="H9" s="18">
        <v>118</v>
      </c>
      <c r="I9" s="119">
        <v>15</v>
      </c>
      <c r="J9" s="43">
        <v>40</v>
      </c>
      <c r="K9" s="43">
        <v>4</v>
      </c>
      <c r="L9" s="43">
        <v>9</v>
      </c>
      <c r="M9" s="43">
        <v>17</v>
      </c>
      <c r="N9" s="43">
        <v>914</v>
      </c>
      <c r="O9" s="43"/>
      <c r="P9" s="43"/>
      <c r="Q9" s="41" t="s">
        <v>53</v>
      </c>
      <c r="R9" s="43" t="s">
        <v>82</v>
      </c>
      <c r="S9" s="43" t="s">
        <v>54</v>
      </c>
      <c r="T9" s="43" t="s">
        <v>55</v>
      </c>
      <c r="U9" s="43"/>
      <c r="V9" s="43"/>
      <c r="W9" s="44">
        <f>11000000/140</f>
        <v>78571.42857142857</v>
      </c>
      <c r="X9" s="45">
        <f>11000000/9</f>
        <v>1222222.2222222222</v>
      </c>
      <c r="Y9" s="46">
        <f>100-Z9</f>
        <v>83.63636363636364</v>
      </c>
      <c r="Z9" s="46">
        <f>1800000*100/11000000</f>
        <v>16.363636363636363</v>
      </c>
      <c r="AA9" s="29">
        <f t="shared" si="0"/>
        <v>1117111111.1111112</v>
      </c>
      <c r="AB9" s="43"/>
    </row>
    <row r="10" spans="1:28" s="47" customFormat="1" ht="16.5" customHeight="1">
      <c r="A10" s="48">
        <v>2</v>
      </c>
      <c r="B10" s="130"/>
      <c r="C10" s="48" t="s">
        <v>2</v>
      </c>
      <c r="D10" s="49" t="s">
        <v>10</v>
      </c>
      <c r="E10" s="3" t="s">
        <v>76</v>
      </c>
      <c r="F10" s="125"/>
      <c r="G10" s="50"/>
      <c r="H10" s="19"/>
      <c r="I10" s="120"/>
      <c r="J10" s="52">
        <v>45</v>
      </c>
      <c r="K10" s="52">
        <v>4</v>
      </c>
      <c r="L10" s="52">
        <v>9</v>
      </c>
      <c r="M10" s="52">
        <v>20</v>
      </c>
      <c r="N10" s="52">
        <v>140</v>
      </c>
      <c r="O10" s="52"/>
      <c r="P10" s="52"/>
      <c r="Q10" s="49" t="s">
        <v>56</v>
      </c>
      <c r="R10" s="52" t="s">
        <v>82</v>
      </c>
      <c r="S10" s="52" t="s">
        <v>54</v>
      </c>
      <c r="T10" s="52" t="s">
        <v>55</v>
      </c>
      <c r="U10" s="52"/>
      <c r="V10" s="52"/>
      <c r="W10" s="45">
        <f>10500000/140</f>
        <v>75000</v>
      </c>
      <c r="X10" s="45">
        <f>10500000/9</f>
        <v>1166666.6666666667</v>
      </c>
      <c r="Y10" s="53">
        <f>100-Z10</f>
        <v>90.47619047619048</v>
      </c>
      <c r="Z10" s="53">
        <f>1000000*100/10500000</f>
        <v>9.523809523809524</v>
      </c>
      <c r="AA10" s="29">
        <f t="shared" si="0"/>
        <v>163333333.33333334</v>
      </c>
      <c r="AB10" s="52"/>
    </row>
    <row r="11" spans="1:28" s="47" customFormat="1" ht="49.5" customHeight="1">
      <c r="A11" s="48">
        <v>3</v>
      </c>
      <c r="B11" s="130"/>
      <c r="C11" s="48" t="s">
        <v>3</v>
      </c>
      <c r="D11" s="49" t="s">
        <v>4</v>
      </c>
      <c r="E11" s="3" t="s">
        <v>76</v>
      </c>
      <c r="F11" s="125"/>
      <c r="G11" s="50"/>
      <c r="H11" s="19"/>
      <c r="I11" s="120"/>
      <c r="J11" s="52">
        <v>45</v>
      </c>
      <c r="K11" s="52">
        <v>6</v>
      </c>
      <c r="L11" s="52">
        <v>11</v>
      </c>
      <c r="M11" s="52">
        <v>24</v>
      </c>
      <c r="N11" s="52">
        <v>439</v>
      </c>
      <c r="O11" s="52"/>
      <c r="P11" s="52"/>
      <c r="Q11" s="49" t="s">
        <v>56</v>
      </c>
      <c r="R11" s="52" t="s">
        <v>82</v>
      </c>
      <c r="S11" s="52" t="s">
        <v>54</v>
      </c>
      <c r="T11" s="52" t="s">
        <v>55</v>
      </c>
      <c r="U11" s="52"/>
      <c r="V11" s="52"/>
      <c r="W11" s="45">
        <f>14700000/222</f>
        <v>66216.21621621621</v>
      </c>
      <c r="X11" s="45">
        <f>14700000/11</f>
        <v>1336363.6363636365</v>
      </c>
      <c r="Y11" s="53">
        <v>0</v>
      </c>
      <c r="Z11" s="53">
        <v>0</v>
      </c>
      <c r="AA11" s="29">
        <f t="shared" si="0"/>
        <v>586663636.3636364</v>
      </c>
      <c r="AB11" s="52"/>
    </row>
    <row r="12" spans="1:28" ht="15" customHeight="1">
      <c r="A12" s="3">
        <v>1</v>
      </c>
      <c r="B12" s="128" t="s">
        <v>79</v>
      </c>
      <c r="C12" s="3" t="s">
        <v>12</v>
      </c>
      <c r="D12" s="21" t="s">
        <v>6</v>
      </c>
      <c r="E12" s="3" t="s">
        <v>76</v>
      </c>
      <c r="F12" s="108"/>
      <c r="G12" s="18">
        <v>8</v>
      </c>
      <c r="H12" s="119">
        <v>6</v>
      </c>
      <c r="I12" s="119">
        <v>12</v>
      </c>
      <c r="J12" s="42">
        <v>35</v>
      </c>
      <c r="K12" s="42">
        <v>2</v>
      </c>
      <c r="L12" s="42">
        <v>8</v>
      </c>
      <c r="M12" s="42">
        <v>39</v>
      </c>
      <c r="N12" s="42">
        <v>1040</v>
      </c>
      <c r="O12" s="18"/>
      <c r="P12" s="18"/>
      <c r="Q12" s="98" t="s">
        <v>58</v>
      </c>
      <c r="R12" s="42"/>
      <c r="S12" s="42" t="s">
        <v>57</v>
      </c>
      <c r="T12" s="42" t="s">
        <v>57</v>
      </c>
      <c r="U12" s="42"/>
      <c r="V12" s="42"/>
      <c r="W12" s="42"/>
      <c r="X12" s="56">
        <v>150000</v>
      </c>
      <c r="Y12" s="42">
        <v>85</v>
      </c>
      <c r="Z12" s="42">
        <v>15</v>
      </c>
      <c r="AA12" s="29">
        <f t="shared" si="0"/>
        <v>156000000</v>
      </c>
      <c r="AB12" s="42"/>
    </row>
    <row r="13" spans="1:28" ht="15">
      <c r="A13" s="4">
        <v>2</v>
      </c>
      <c r="B13" s="130"/>
      <c r="C13" s="4" t="s">
        <v>13</v>
      </c>
      <c r="D13" s="15" t="s">
        <v>5</v>
      </c>
      <c r="E13" s="3" t="s">
        <v>76</v>
      </c>
      <c r="F13" s="109"/>
      <c r="G13" s="19"/>
      <c r="H13" s="120"/>
      <c r="I13" s="120"/>
      <c r="J13" s="51">
        <v>35</v>
      </c>
      <c r="K13" s="51">
        <v>1</v>
      </c>
      <c r="L13" s="51">
        <v>8</v>
      </c>
      <c r="M13" s="51">
        <v>35</v>
      </c>
      <c r="N13" s="51">
        <v>500</v>
      </c>
      <c r="O13" s="19"/>
      <c r="P13" s="19"/>
      <c r="Q13" s="99"/>
      <c r="R13" s="51"/>
      <c r="S13" s="51" t="s">
        <v>57</v>
      </c>
      <c r="T13" s="51" t="s">
        <v>57</v>
      </c>
      <c r="U13" s="51"/>
      <c r="V13" s="51"/>
      <c r="W13" s="51"/>
      <c r="X13" s="56">
        <v>120000</v>
      </c>
      <c r="Y13" s="51">
        <v>85</v>
      </c>
      <c r="Z13" s="51">
        <v>15</v>
      </c>
      <c r="AA13" s="29">
        <f t="shared" si="0"/>
        <v>60000000</v>
      </c>
      <c r="AB13" s="51"/>
    </row>
    <row r="14" spans="1:28" ht="15">
      <c r="A14" s="4">
        <v>3</v>
      </c>
      <c r="B14" s="130"/>
      <c r="C14" s="4" t="s">
        <v>14</v>
      </c>
      <c r="D14" s="15" t="s">
        <v>7</v>
      </c>
      <c r="E14" s="3" t="s">
        <v>76</v>
      </c>
      <c r="F14" s="109"/>
      <c r="G14" s="19"/>
      <c r="H14" s="120"/>
      <c r="I14" s="120"/>
      <c r="J14" s="51">
        <v>35</v>
      </c>
      <c r="K14" s="51">
        <v>1</v>
      </c>
      <c r="L14" s="51">
        <v>7</v>
      </c>
      <c r="M14" s="51">
        <v>31</v>
      </c>
      <c r="N14" s="51">
        <v>450</v>
      </c>
      <c r="O14" s="19"/>
      <c r="P14" s="19"/>
      <c r="Q14" s="99"/>
      <c r="R14" s="51"/>
      <c r="S14" s="51" t="s">
        <v>57</v>
      </c>
      <c r="T14" s="51" t="s">
        <v>57</v>
      </c>
      <c r="U14" s="51"/>
      <c r="V14" s="51"/>
      <c r="W14" s="51"/>
      <c r="X14" s="56">
        <v>120000</v>
      </c>
      <c r="Y14" s="51">
        <v>85</v>
      </c>
      <c r="Z14" s="51">
        <v>15</v>
      </c>
      <c r="AA14" s="29">
        <f t="shared" si="0"/>
        <v>54000000</v>
      </c>
      <c r="AB14" s="51"/>
    </row>
    <row r="15" spans="1:28" s="39" customFormat="1" ht="15">
      <c r="A15" s="58"/>
      <c r="B15" s="63"/>
      <c r="C15" s="58"/>
      <c r="D15" s="59"/>
      <c r="E15" s="58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6"/>
      <c r="R15" s="60"/>
      <c r="S15" s="60"/>
      <c r="T15" s="60"/>
      <c r="U15" s="60"/>
      <c r="V15" s="60"/>
      <c r="W15" s="60"/>
      <c r="X15" s="64"/>
      <c r="Y15" s="60"/>
      <c r="Z15" s="60"/>
      <c r="AA15" s="38"/>
      <c r="AB15" s="60"/>
    </row>
    <row r="16" spans="1:28" ht="30.75" customHeight="1">
      <c r="A16" s="3">
        <v>1</v>
      </c>
      <c r="B16" s="121" t="s">
        <v>80</v>
      </c>
      <c r="C16" s="96" t="s">
        <v>85</v>
      </c>
      <c r="D16" s="14" t="s">
        <v>16</v>
      </c>
      <c r="E16" s="3" t="s">
        <v>15</v>
      </c>
      <c r="F16" s="124"/>
      <c r="G16" s="20">
        <v>11</v>
      </c>
      <c r="H16" s="119">
        <v>0</v>
      </c>
      <c r="I16" s="119">
        <v>30</v>
      </c>
      <c r="J16" s="119" t="s">
        <v>59</v>
      </c>
      <c r="K16" s="67">
        <v>3</v>
      </c>
      <c r="L16" s="119">
        <v>9</v>
      </c>
      <c r="M16" s="42">
        <v>20</v>
      </c>
      <c r="N16" s="68">
        <v>125</v>
      </c>
      <c r="O16" s="68"/>
      <c r="P16" s="68"/>
      <c r="Q16" s="110" t="s">
        <v>60</v>
      </c>
      <c r="R16" s="138" t="s">
        <v>82</v>
      </c>
      <c r="S16" s="142" t="s">
        <v>61</v>
      </c>
      <c r="T16" s="143" t="s">
        <v>62</v>
      </c>
      <c r="U16" s="143" t="s">
        <v>63</v>
      </c>
      <c r="V16" s="97"/>
      <c r="W16" s="69"/>
      <c r="X16" s="54">
        <v>450000</v>
      </c>
      <c r="Y16" s="70">
        <v>60</v>
      </c>
      <c r="Z16" s="70">
        <v>40</v>
      </c>
      <c r="AA16" s="29">
        <f t="shared" si="0"/>
        <v>56250000</v>
      </c>
      <c r="AB16" s="92" t="s">
        <v>64</v>
      </c>
    </row>
    <row r="17" spans="1:28" ht="30">
      <c r="A17" s="4">
        <v>2</v>
      </c>
      <c r="B17" s="122"/>
      <c r="C17" s="7" t="s">
        <v>18</v>
      </c>
      <c r="D17" s="12" t="s">
        <v>10</v>
      </c>
      <c r="E17" s="4" t="s">
        <v>15</v>
      </c>
      <c r="F17" s="125"/>
      <c r="G17" s="30"/>
      <c r="H17" s="120"/>
      <c r="I17" s="120"/>
      <c r="J17" s="120"/>
      <c r="K17" s="71">
        <v>3</v>
      </c>
      <c r="L17" s="120"/>
      <c r="M17" s="51">
        <v>20</v>
      </c>
      <c r="N17" s="72">
        <v>221</v>
      </c>
      <c r="O17" s="72"/>
      <c r="P17" s="72"/>
      <c r="Q17" s="111"/>
      <c r="R17" s="113"/>
      <c r="S17" s="120"/>
      <c r="T17" s="120"/>
      <c r="U17" s="120"/>
      <c r="V17" s="51"/>
      <c r="W17" s="51"/>
      <c r="X17" s="54">
        <v>450000</v>
      </c>
      <c r="Y17" s="73">
        <v>60</v>
      </c>
      <c r="Z17" s="73">
        <v>40</v>
      </c>
      <c r="AA17" s="29">
        <f t="shared" si="0"/>
        <v>99450000</v>
      </c>
      <c r="AB17" s="26"/>
    </row>
    <row r="18" spans="1:28" ht="31.5" customHeight="1">
      <c r="A18" s="4">
        <v>3</v>
      </c>
      <c r="B18" s="122"/>
      <c r="C18" s="7" t="s">
        <v>19</v>
      </c>
      <c r="D18" s="12" t="s">
        <v>8</v>
      </c>
      <c r="E18" s="4" t="s">
        <v>15</v>
      </c>
      <c r="F18" s="125"/>
      <c r="G18" s="30"/>
      <c r="H18" s="120"/>
      <c r="I18" s="120"/>
      <c r="J18" s="120"/>
      <c r="K18" s="71">
        <v>3</v>
      </c>
      <c r="L18" s="120"/>
      <c r="M18" s="51">
        <v>20</v>
      </c>
      <c r="N18" s="74">
        <v>170</v>
      </c>
      <c r="O18" s="74"/>
      <c r="P18" s="74"/>
      <c r="Q18" s="111"/>
      <c r="R18" s="113"/>
      <c r="S18" s="120"/>
      <c r="T18" s="120"/>
      <c r="U18" s="120"/>
      <c r="V18" s="51"/>
      <c r="W18" s="51"/>
      <c r="X18" s="54">
        <v>450000</v>
      </c>
      <c r="Y18" s="73">
        <v>60</v>
      </c>
      <c r="Z18" s="73">
        <v>40</v>
      </c>
      <c r="AA18" s="29">
        <f t="shared" si="0"/>
        <v>76500000</v>
      </c>
      <c r="AB18" s="26"/>
    </row>
    <row r="19" spans="1:28" ht="42" customHeight="1">
      <c r="A19" s="5">
        <v>4</v>
      </c>
      <c r="B19" s="123"/>
      <c r="C19" s="8" t="s">
        <v>20</v>
      </c>
      <c r="D19" s="13" t="s">
        <v>17</v>
      </c>
      <c r="E19" s="5" t="s">
        <v>15</v>
      </c>
      <c r="F19" s="126"/>
      <c r="G19" s="75"/>
      <c r="H19" s="131"/>
      <c r="I19" s="131"/>
      <c r="J19" s="131"/>
      <c r="K19" s="76">
        <v>3</v>
      </c>
      <c r="L19" s="131"/>
      <c r="M19" s="57">
        <v>20</v>
      </c>
      <c r="N19" s="77">
        <v>76</v>
      </c>
      <c r="O19" s="77"/>
      <c r="P19" s="77"/>
      <c r="Q19" s="112"/>
      <c r="R19" s="114"/>
      <c r="S19" s="131"/>
      <c r="T19" s="131"/>
      <c r="U19" s="131"/>
      <c r="V19" s="57"/>
      <c r="W19" s="57"/>
      <c r="X19" s="54">
        <v>450000</v>
      </c>
      <c r="Y19" s="78">
        <v>60</v>
      </c>
      <c r="Z19" s="78">
        <v>40</v>
      </c>
      <c r="AA19" s="29">
        <f>N19*X19</f>
        <v>34200000</v>
      </c>
      <c r="AB19" s="57"/>
    </row>
    <row r="20" spans="1:28" s="39" customFormat="1" ht="15.75" customHeight="1">
      <c r="A20" s="58"/>
      <c r="B20" s="79"/>
      <c r="C20" s="80"/>
      <c r="D20" s="66"/>
      <c r="E20" s="58"/>
      <c r="F20" s="59"/>
      <c r="G20" s="79"/>
      <c r="H20" s="60"/>
      <c r="I20" s="60"/>
      <c r="J20" s="60"/>
      <c r="K20" s="81"/>
      <c r="L20" s="60"/>
      <c r="M20" s="60"/>
      <c r="N20" s="82"/>
      <c r="O20" s="82"/>
      <c r="P20" s="82"/>
      <c r="Q20" s="83"/>
      <c r="R20" s="84"/>
      <c r="S20" s="60"/>
      <c r="T20" s="60"/>
      <c r="U20" s="60"/>
      <c r="V20" s="60"/>
      <c r="W20" s="60"/>
      <c r="X20" s="85"/>
      <c r="Y20" s="86"/>
      <c r="Z20" s="86"/>
      <c r="AA20" s="38"/>
      <c r="AB20" s="60"/>
    </row>
    <row r="21" spans="1:28" s="90" customFormat="1" ht="47.25" customHeight="1">
      <c r="A21" s="101">
        <v>1</v>
      </c>
      <c r="B21" s="147" t="s">
        <v>81</v>
      </c>
      <c r="C21" s="124" t="s">
        <v>9</v>
      </c>
      <c r="D21" s="150" t="s">
        <v>10</v>
      </c>
      <c r="E21" s="3" t="s">
        <v>76</v>
      </c>
      <c r="F21" s="108"/>
      <c r="G21" s="88">
        <v>8</v>
      </c>
      <c r="H21" s="65">
        <v>0</v>
      </c>
      <c r="I21" s="65">
        <v>0</v>
      </c>
      <c r="J21" s="65">
        <v>45</v>
      </c>
      <c r="K21" s="65">
        <v>2</v>
      </c>
      <c r="L21" s="65">
        <v>4</v>
      </c>
      <c r="M21" s="65" t="s">
        <v>66</v>
      </c>
      <c r="N21" s="55">
        <v>698</v>
      </c>
      <c r="O21" s="55"/>
      <c r="P21" s="55"/>
      <c r="Q21" s="124" t="s">
        <v>67</v>
      </c>
      <c r="R21" s="108" t="s">
        <v>82</v>
      </c>
      <c r="S21" s="65" t="s">
        <v>65</v>
      </c>
      <c r="T21" s="65"/>
      <c r="U21" s="108" t="s">
        <v>68</v>
      </c>
      <c r="V21" s="65"/>
      <c r="W21" s="61">
        <f>X21/8</f>
        <v>37500</v>
      </c>
      <c r="X21" s="56">
        <v>300000</v>
      </c>
      <c r="Y21" s="65">
        <v>85</v>
      </c>
      <c r="Z21" s="65">
        <v>15</v>
      </c>
      <c r="AA21" s="89">
        <f>N21*X21</f>
        <v>209400000</v>
      </c>
      <c r="AB21" s="55"/>
    </row>
    <row r="22" spans="1:28" s="91" customFormat="1" ht="72" customHeight="1">
      <c r="A22" s="146"/>
      <c r="B22" s="148"/>
      <c r="C22" s="149"/>
      <c r="D22" s="126"/>
      <c r="E22" s="6" t="s">
        <v>76</v>
      </c>
      <c r="F22" s="100"/>
      <c r="G22" s="16"/>
      <c r="H22" s="57">
        <v>0</v>
      </c>
      <c r="I22" s="87">
        <v>0</v>
      </c>
      <c r="J22" s="57">
        <v>45</v>
      </c>
      <c r="K22" s="57">
        <v>3</v>
      </c>
      <c r="L22" s="57">
        <v>4</v>
      </c>
      <c r="M22" s="87" t="s">
        <v>66</v>
      </c>
      <c r="N22" s="57">
        <v>90</v>
      </c>
      <c r="O22" s="57"/>
      <c r="P22" s="57"/>
      <c r="Q22" s="149"/>
      <c r="R22" s="100"/>
      <c r="S22" s="57" t="s">
        <v>65</v>
      </c>
      <c r="T22" s="57"/>
      <c r="U22" s="100"/>
      <c r="V22" s="87"/>
      <c r="W22" s="62">
        <f>X22/12</f>
        <v>166666.66666666666</v>
      </c>
      <c r="X22" s="62">
        <v>2000000</v>
      </c>
      <c r="Y22" s="57">
        <v>85</v>
      </c>
      <c r="Z22" s="57">
        <v>15</v>
      </c>
      <c r="AA22" s="89">
        <f>N22*X22</f>
        <v>180000000</v>
      </c>
      <c r="AB22" s="57"/>
    </row>
  </sheetData>
  <sheetProtection/>
  <mergeCells count="53">
    <mergeCell ref="U21:U22"/>
    <mergeCell ref="A21:A22"/>
    <mergeCell ref="B21:B22"/>
    <mergeCell ref="C21:C22"/>
    <mergeCell ref="D21:D22"/>
    <mergeCell ref="F21:F22"/>
    <mergeCell ref="Q21:Q22"/>
    <mergeCell ref="R21:R22"/>
    <mergeCell ref="L16:L19"/>
    <mergeCell ref="Q16:Q19"/>
    <mergeCell ref="R16:R19"/>
    <mergeCell ref="J1:K1"/>
    <mergeCell ref="Q5:Q7"/>
    <mergeCell ref="R5:R7"/>
    <mergeCell ref="Q12:Q14"/>
    <mergeCell ref="F12:F14"/>
    <mergeCell ref="H12:H14"/>
    <mergeCell ref="I12:I14"/>
    <mergeCell ref="J16:J19"/>
    <mergeCell ref="S16:S19"/>
    <mergeCell ref="T16:T19"/>
    <mergeCell ref="AB3:AB4"/>
    <mergeCell ref="W5:W7"/>
    <mergeCell ref="AB5:AB7"/>
    <mergeCell ref="AA3:AA4"/>
    <mergeCell ref="W3:X3"/>
    <mergeCell ref="Y3:Z3"/>
    <mergeCell ref="U16:U19"/>
    <mergeCell ref="S5:S7"/>
    <mergeCell ref="S3:U3"/>
    <mergeCell ref="A3:A4"/>
    <mergeCell ref="B3:B4"/>
    <mergeCell ref="C3:C4"/>
    <mergeCell ref="D3:D4"/>
    <mergeCell ref="E3:E4"/>
    <mergeCell ref="F3:F4"/>
    <mergeCell ref="Q3:R3"/>
    <mergeCell ref="A1:F1"/>
    <mergeCell ref="F5:F7"/>
    <mergeCell ref="A2:N2"/>
    <mergeCell ref="J3:N3"/>
    <mergeCell ref="H3:I3"/>
    <mergeCell ref="I5:I7"/>
    <mergeCell ref="I9:I11"/>
    <mergeCell ref="B16:B19"/>
    <mergeCell ref="F16:F19"/>
    <mergeCell ref="G3:G4"/>
    <mergeCell ref="B5:B7"/>
    <mergeCell ref="B9:B11"/>
    <mergeCell ref="F9:F11"/>
    <mergeCell ref="H16:H19"/>
    <mergeCell ref="I16:I19"/>
    <mergeCell ref="B12:B14"/>
  </mergeCells>
  <printOptions horizontalCentered="1"/>
  <pageMargins left="0.1" right="0.1" top="0.15" bottom="0.2" header="0.15" footer="0.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2019-09-16T01:22:13Z</cp:lastPrinted>
  <dcterms:created xsi:type="dcterms:W3CDTF">1996-10-14T23:33:28Z</dcterms:created>
  <dcterms:modified xsi:type="dcterms:W3CDTF">2019-12-11T05:04:58Z</dcterms:modified>
  <cp:category/>
  <cp:version/>
  <cp:contentType/>
  <cp:contentStatus/>
</cp:coreProperties>
</file>